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1442d2845259f0d/^N^N便利Excel・Wordテンプレ/"/>
    </mc:Choice>
  </mc:AlternateContent>
  <xr:revisionPtr revIDLastSave="205" documentId="13_ncr:1_{245537B9-E27B-470D-9686-520F4CF7DDC2}" xr6:coauthVersionLast="47" xr6:coauthVersionMax="47" xr10:uidLastSave="{B7300204-6404-4053-B8F4-279A050FC413}"/>
  <bookViews>
    <workbookView xWindow="15540" yWindow="2790" windowWidth="34560" windowHeight="15345" xr2:uid="{E9AFA772-A11A-4E85-8881-6F7FD9229DF4}"/>
  </bookViews>
  <sheets>
    <sheet name="減価償却費計算" sheetId="1" r:id="rId1"/>
    <sheet name="標準的な建築価額" sheetId="5" r:id="rId2"/>
    <sheet name="償却率_耐用年数" sheetId="2" r:id="rId3"/>
  </sheets>
  <definedNames>
    <definedName name="_xlnm.Print_Area" localSheetId="0">減価償却費計算!$A$1:$N$27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D13" i="5"/>
  <c r="G12" i="5"/>
  <c r="G14" i="5"/>
  <c r="J14" i="5" s="1"/>
  <c r="G15" i="5"/>
  <c r="J15" i="5" s="1"/>
  <c r="C15" i="1"/>
  <c r="D6" i="5"/>
  <c r="D16" i="5" s="1"/>
  <c r="G9" i="2"/>
  <c r="G8" i="2"/>
  <c r="G7" i="2"/>
  <c r="G6" i="2"/>
  <c r="G5" i="2"/>
  <c r="G4" i="2"/>
  <c r="G3" i="2"/>
  <c r="J17" i="5" l="1"/>
  <c r="D14" i="5" s="1"/>
  <c r="D17" i="5" s="1"/>
  <c r="D19" i="5" s="1"/>
  <c r="C20" i="1"/>
  <c r="F7" i="1"/>
  <c r="I7" i="1" s="1"/>
  <c r="F6" i="1"/>
  <c r="I6" i="1" s="1"/>
  <c r="F4" i="1"/>
  <c r="I8" i="1" l="1"/>
  <c r="C13" i="1" l="1"/>
  <c r="C14" i="1" s="1"/>
  <c r="C16" i="1" s="1"/>
  <c r="C21" i="1" s="1"/>
  <c r="C22" i="1" s="1"/>
</calcChain>
</file>

<file path=xl/sharedStrings.xml><?xml version="1.0" encoding="utf-8"?>
<sst xmlns="http://schemas.openxmlformats.org/spreadsheetml/2006/main" count="77" uniqueCount="57">
  <si>
    <t>取得価額</t>
    <rPh sb="0" eb="4">
      <t>シュトクカガク</t>
    </rPh>
    <phoneticPr fontId="2"/>
  </si>
  <si>
    <t>償却率</t>
    <rPh sb="0" eb="3">
      <t>ショウキャクリツ</t>
    </rPh>
    <phoneticPr fontId="2"/>
  </si>
  <si>
    <t>→</t>
    <phoneticPr fontId="2"/>
  </si>
  <si>
    <t>取得年月日</t>
    <rPh sb="0" eb="2">
      <t>シュトク</t>
    </rPh>
    <rPh sb="2" eb="3">
      <t>ネン</t>
    </rPh>
    <rPh sb="3" eb="4">
      <t>ガツ</t>
    </rPh>
    <rPh sb="4" eb="5">
      <t>ヒ</t>
    </rPh>
    <phoneticPr fontId="2"/>
  </si>
  <si>
    <t>譲渡年月日</t>
    <rPh sb="0" eb="5">
      <t>ジョウトネ</t>
    </rPh>
    <phoneticPr fontId="2"/>
  </si>
  <si>
    <t>経過年</t>
    <rPh sb="0" eb="2">
      <t>ケイカ</t>
    </rPh>
    <rPh sb="2" eb="3">
      <t>ドシ</t>
    </rPh>
    <phoneticPr fontId="2"/>
  </si>
  <si>
    <t>経過月</t>
    <rPh sb="0" eb="2">
      <t>ケイカ</t>
    </rPh>
    <rPh sb="2" eb="3">
      <t>ゲツ</t>
    </rPh>
    <phoneticPr fontId="2"/>
  </si>
  <si>
    <t>年</t>
    <rPh sb="0" eb="1">
      <t>ネン</t>
    </rPh>
    <phoneticPr fontId="2"/>
  </si>
  <si>
    <t>ヶ月</t>
    <rPh sb="1" eb="2">
      <t>ゲツ</t>
    </rPh>
    <phoneticPr fontId="2"/>
  </si>
  <si>
    <t>→減価償却費計算上の経過年数</t>
    <rPh sb="1" eb="6">
      <t>ゲンカ</t>
    </rPh>
    <rPh sb="6" eb="9">
      <t>ケイサンジョウ</t>
    </rPh>
    <rPh sb="10" eb="12">
      <t>ケイカ</t>
    </rPh>
    <rPh sb="12" eb="14">
      <t>ネンスウ</t>
    </rPh>
    <phoneticPr fontId="2"/>
  </si>
  <si>
    <t>減価償却費</t>
    <rPh sb="0" eb="5">
      <t>ゲンカ</t>
    </rPh>
    <phoneticPr fontId="2"/>
  </si>
  <si>
    <t>取得価額－減価償却費</t>
    <rPh sb="0" eb="4">
      <t>シュ</t>
    </rPh>
    <rPh sb="5" eb="10">
      <t>ゲンカ</t>
    </rPh>
    <phoneticPr fontId="2"/>
  </si>
  <si>
    <t>１、基本情報</t>
    <rPh sb="2" eb="6">
      <t>キホンジョウホウ</t>
    </rPh>
    <phoneticPr fontId="2"/>
  </si>
  <si>
    <t>２、減価償却費計算</t>
    <rPh sb="2" eb="7">
      <t>ゲンカ</t>
    </rPh>
    <rPh sb="7" eb="9">
      <t>ケイサン</t>
    </rPh>
    <phoneticPr fontId="2"/>
  </si>
  <si>
    <t>３、取得費計算</t>
    <rPh sb="2" eb="5">
      <t>シュトクヒ</t>
    </rPh>
    <rPh sb="5" eb="7">
      <t>ケイサン</t>
    </rPh>
    <phoneticPr fontId="2"/>
  </si>
  <si>
    <t>→6ヶ月以上の端数は1年とし、6ヶ月末満は切り捨て。→→</t>
    <rPh sb="3" eb="6">
      <t>ゲツイジョウ</t>
    </rPh>
    <rPh sb="7" eb="9">
      <t>ハスウ</t>
    </rPh>
    <rPh sb="11" eb="12">
      <t>ネン</t>
    </rPh>
    <rPh sb="17" eb="18">
      <t>ゲツ</t>
    </rPh>
    <rPh sb="18" eb="19">
      <t>スエ</t>
    </rPh>
    <rPh sb="19" eb="20">
      <t>ミツル</t>
    </rPh>
    <rPh sb="21" eb="22">
      <t>キ</t>
    </rPh>
    <rPh sb="23" eb="24">
      <t>ス</t>
    </rPh>
    <phoneticPr fontId="2"/>
  </si>
  <si>
    <t>→→→→→→→→→→→→→→→→→→→→→→→→→→→</t>
    <phoneticPr fontId="2"/>
  </si>
  <si>
    <t>A取得価額×0.9</t>
    <rPh sb="1" eb="5">
      <t>シュトクカガク</t>
    </rPh>
    <phoneticPr fontId="2"/>
  </si>
  <si>
    <t>B償却率</t>
    <rPh sb="1" eb="4">
      <t>ショウキャクリツ</t>
    </rPh>
    <phoneticPr fontId="2"/>
  </si>
  <si>
    <t>C経過年数</t>
    <rPh sb="1" eb="5">
      <t>ケイカネンスウ</t>
    </rPh>
    <phoneticPr fontId="2"/>
  </si>
  <si>
    <t>D計算された減価償却費（A×B×C）</t>
    <rPh sb="1" eb="3">
      <t>ケイサン</t>
    </rPh>
    <rPh sb="6" eb="11">
      <t>ゲン</t>
    </rPh>
    <phoneticPr fontId="2"/>
  </si>
  <si>
    <t>E償却限度額（取得価額×95%）</t>
    <rPh sb="1" eb="3">
      <t>ショウキャク</t>
    </rPh>
    <rPh sb="3" eb="5">
      <t>ゲンド</t>
    </rPh>
    <rPh sb="5" eb="6">
      <t>ガク</t>
    </rPh>
    <rPh sb="7" eb="9">
      <t>シュトク</t>
    </rPh>
    <rPh sb="9" eb="11">
      <t>カガク</t>
    </rPh>
    <phoneticPr fontId="2"/>
  </si>
  <si>
    <t>D計算された減価償却費とE償却限度額のいずれか小さい方</t>
    <rPh sb="1" eb="6">
      <t>ケイサンサ</t>
    </rPh>
    <rPh sb="6" eb="11">
      <t>ゲ</t>
    </rPh>
    <rPh sb="13" eb="17">
      <t>ショウ</t>
    </rPh>
    <rPh sb="17" eb="18">
      <t>ガク</t>
    </rPh>
    <phoneticPr fontId="2"/>
  </si>
  <si>
    <t>※概算取得費（建物にかかる譲渡収入金額×5%の方が大きい場合、そちらの金額を取得費とすることができます）</t>
    <rPh sb="1" eb="3">
      <t>ガイサン</t>
    </rPh>
    <rPh sb="3" eb="6">
      <t>シュトクヒ</t>
    </rPh>
    <rPh sb="7" eb="9">
      <t>タテモノ</t>
    </rPh>
    <rPh sb="13" eb="15">
      <t>ジョウト</t>
    </rPh>
    <rPh sb="15" eb="17">
      <t>シュウニュウ</t>
    </rPh>
    <rPh sb="17" eb="19">
      <t>キンガク</t>
    </rPh>
    <rPh sb="23" eb="24">
      <t>ホウ</t>
    </rPh>
    <rPh sb="25" eb="26">
      <t>オオ</t>
    </rPh>
    <rPh sb="28" eb="30">
      <t>バアイ</t>
    </rPh>
    <rPh sb="35" eb="37">
      <t>キンガク</t>
    </rPh>
    <rPh sb="38" eb="41">
      <t>シュトクヒ</t>
    </rPh>
    <phoneticPr fontId="2"/>
  </si>
  <si>
    <t>償却率</t>
    <rPh sb="0" eb="3">
      <t>ショウ</t>
    </rPh>
    <phoneticPr fontId="2"/>
  </si>
  <si>
    <t>※（参考）事業用</t>
    <rPh sb="2" eb="4">
      <t>サンコウ</t>
    </rPh>
    <rPh sb="5" eb="8">
      <t>ジギョウヨウ</t>
    </rPh>
    <phoneticPr fontId="2"/>
  </si>
  <si>
    <t>建築年月日</t>
    <rPh sb="0" eb="2">
      <t>ケンチク</t>
    </rPh>
    <rPh sb="2" eb="5">
      <t>ネンガッピ</t>
    </rPh>
    <phoneticPr fontId="2"/>
  </si>
  <si>
    <t>■売却した建物が購入時点で中古建物の場合</t>
    <rPh sb="1" eb="3">
      <t>バイキャク</t>
    </rPh>
    <rPh sb="5" eb="7">
      <t>タテモノ</t>
    </rPh>
    <rPh sb="8" eb="12">
      <t>コウニュウジテン</t>
    </rPh>
    <rPh sb="13" eb="15">
      <t>チュウコ</t>
    </rPh>
    <rPh sb="15" eb="17">
      <t>タテモノ</t>
    </rPh>
    <rPh sb="18" eb="20">
      <t>バアイ</t>
    </rPh>
    <phoneticPr fontId="2"/>
  </si>
  <si>
    <t>建物の購入した年月日</t>
    <rPh sb="0" eb="2">
      <t>タテモノ</t>
    </rPh>
    <rPh sb="3" eb="5">
      <t>コウニュウ</t>
    </rPh>
    <rPh sb="7" eb="10">
      <t>ネンガッピ</t>
    </rPh>
    <phoneticPr fontId="2"/>
  </si>
  <si>
    <t>償却率(耐用年数)</t>
    <rPh sb="0" eb="3">
      <t>ショウキャクリツ</t>
    </rPh>
    <rPh sb="4" eb="8">
      <t>タイ</t>
    </rPh>
    <phoneticPr fontId="2"/>
  </si>
  <si>
    <t>0.031(33年)　木造</t>
    <rPh sb="8" eb="9">
      <t>ネン</t>
    </rPh>
    <rPh sb="11" eb="13">
      <t>モクゾウ</t>
    </rPh>
    <phoneticPr fontId="2"/>
  </si>
  <si>
    <t>0.034(30年)　木骨モルタル</t>
    <rPh sb="8" eb="9">
      <t>ネン</t>
    </rPh>
    <rPh sb="11" eb="13">
      <t>モッコツ</t>
    </rPh>
    <phoneticPr fontId="2"/>
  </si>
  <si>
    <t>0.015(70年)（鉄骨）鉄筋コンクリート</t>
    <rPh sb="8" eb="9">
      <t>ネン</t>
    </rPh>
    <rPh sb="11" eb="13">
      <t>テッコツ</t>
    </rPh>
    <rPh sb="14" eb="16">
      <t>テッキン</t>
    </rPh>
    <phoneticPr fontId="2"/>
  </si>
  <si>
    <t>0.025(40年)　金属造②（骨格材の肉厚が3mm超4mm以下）</t>
    <rPh sb="8" eb="9">
      <t>ネン</t>
    </rPh>
    <rPh sb="11" eb="13">
      <t>キンゾク</t>
    </rPh>
    <rPh sb="13" eb="14">
      <t>ツク</t>
    </rPh>
    <rPh sb="26" eb="27">
      <t>チョウ</t>
    </rPh>
    <rPh sb="30" eb="32">
      <t>イカ</t>
    </rPh>
    <phoneticPr fontId="2"/>
  </si>
  <si>
    <t>0.036(28年)　金属造①（骨格材の肉厚が3mm以下）</t>
    <rPh sb="8" eb="9">
      <t>ネン</t>
    </rPh>
    <rPh sb="11" eb="13">
      <t>キンゾク</t>
    </rPh>
    <rPh sb="13" eb="14">
      <t>ツク</t>
    </rPh>
    <rPh sb="16" eb="18">
      <t>コッカク</t>
    </rPh>
    <rPh sb="18" eb="19">
      <t>ザイ</t>
    </rPh>
    <rPh sb="20" eb="22">
      <t>ニクアツ</t>
    </rPh>
    <rPh sb="26" eb="28">
      <t>イカ</t>
    </rPh>
    <phoneticPr fontId="2"/>
  </si>
  <si>
    <t>0.020(51年)　金属造③（骨格材の肉厚が4mm超）</t>
    <rPh sb="8" eb="9">
      <t>ネン</t>
    </rPh>
    <rPh sb="11" eb="13">
      <t>キンゾク</t>
    </rPh>
    <rPh sb="13" eb="14">
      <t>ツク</t>
    </rPh>
    <rPh sb="26" eb="27">
      <t>チョウ</t>
    </rPh>
    <phoneticPr fontId="2"/>
  </si>
  <si>
    <t>0.015(70年)　鉄筋コンクリート</t>
    <rPh sb="8" eb="9">
      <t>ネン</t>
    </rPh>
    <rPh sb="11" eb="19">
      <t>テッキン</t>
    </rPh>
    <phoneticPr fontId="2"/>
  </si>
  <si>
    <t>償却率(耐用年数)</t>
    <rPh sb="0" eb="3">
      <t>ショウキャ</t>
    </rPh>
    <rPh sb="4" eb="8">
      <t>タイヨウネンスウ</t>
    </rPh>
    <phoneticPr fontId="2"/>
  </si>
  <si>
    <t>建築年月日から購入日までの経過年数</t>
    <rPh sb="0" eb="2">
      <t>ケンチク</t>
    </rPh>
    <rPh sb="2" eb="5">
      <t>ネンガッピ</t>
    </rPh>
    <rPh sb="7" eb="9">
      <t>コウニュウ</t>
    </rPh>
    <rPh sb="9" eb="10">
      <t>ビ</t>
    </rPh>
    <rPh sb="13" eb="15">
      <t>ケイカ</t>
    </rPh>
    <rPh sb="15" eb="17">
      <t>ネンスウ</t>
    </rPh>
    <phoneticPr fontId="2"/>
  </si>
  <si>
    <t>■標準的な建築価額による建物の取得価額の計算表</t>
    <rPh sb="1" eb="4">
      <t>ヒョウジュンテキ</t>
    </rPh>
    <rPh sb="5" eb="7">
      <t>ケンチク</t>
    </rPh>
    <rPh sb="7" eb="9">
      <t>カガク</t>
    </rPh>
    <rPh sb="12" eb="14">
      <t>タテモノ</t>
    </rPh>
    <rPh sb="15" eb="19">
      <t>シュトクカガク</t>
    </rPh>
    <rPh sb="20" eb="23">
      <t>ケイサンヒョウ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</si>
  <si>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</si>
  <si>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</si>
  <si>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</si>
  <si>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</si>
  <si>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建物の取得価額(②×③)</t>
    <rPh sb="0" eb="2">
      <t>タテモノ</t>
    </rPh>
    <rPh sb="3" eb="7">
      <t>シュトクカガク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</si>
  <si>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</si>
  <si>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</si>
  <si>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</si>
  <si>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</si>
  <si>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</si>
  <si>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</si>
  <si>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建物の取得価額×0.9(④×0.9)</t>
    <rPh sb="0" eb="2">
      <t>タテモノ</t>
    </rPh>
    <rPh sb="3" eb="7">
      <t>シュトクカガク</t>
    </rPh>
    <phoneticPr fontId="2"/>
  </si>
  <si>
    <t>購入日までの減価償却(⑧×⑥×⑦)</t>
    <rPh sb="0" eb="2">
      <t>コウニュウ</t>
    </rPh>
    <rPh sb="2" eb="3">
      <t>ビ</t>
    </rPh>
    <rPh sb="6" eb="10">
      <t>ゲンカ</t>
    </rPh>
    <phoneticPr fontId="2"/>
  </si>
  <si>
    <t>中古建物の場合の取得価額(④－⑨)</t>
    <rPh sb="0" eb="2">
      <t>チュウコ</t>
    </rPh>
    <rPh sb="2" eb="4">
      <t>タテモノ</t>
    </rPh>
    <rPh sb="5" eb="7">
      <t>バアイ</t>
    </rPh>
    <rPh sb="8" eb="12">
      <t>シュトクカガク</t>
    </rPh>
    <phoneticPr fontId="2"/>
  </si>
  <si>
    <t>建築単価(円)</t>
    <rPh sb="0" eb="2">
      <t>ケンチク</t>
    </rPh>
    <rPh sb="2" eb="4">
      <t>タンカ</t>
    </rPh>
    <rPh sb="5" eb="6">
      <t>エン</t>
    </rPh>
    <phoneticPr fontId="2"/>
  </si>
  <si>
    <t>床面積(㎡)</t>
    <rPh sb="0" eb="3">
      <t>ユカメンセキ</t>
    </rPh>
    <phoneticPr fontId="2"/>
  </si>
  <si>
    <t>→→→→→→→→→→→→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</si>
</sst>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0.000"/>
    <numFmt numFmtId="178" formatCode="#,##0.000;[Red]\-#,##0.000"/>
    <numFmt numFmtId="182" formatCode="[$-411]ggge&quot;年&quot;m&quot;月&quot;d&quot;日&quot;;@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38" fontId="0" fillId="0" borderId="0" xfId="1" applyFont="1">
      <alignment vertical="center"/>
    </xf>
    <xf numFmtId="177" fontId="0" fillId="0" borderId="0" xfId="0" applyNumberFormat="1">
      <alignment vertical="center"/>
    </xf>
    <xf numFmtId="0" fontId="0" fillId="2" borderId="0" xfId="0" applyFill="1">
      <alignment vertical="center"/>
    </xf>
    <xf numFmtId="38" fontId="0" fillId="2" borderId="0" xfId="1" applyFont="1" applyFill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Alignment="1">
      <alignment horizontal="center" vertical="center"/>
    </xf>
    <xf numFmtId="178" fontId="0" fillId="2" borderId="0" xfId="1" applyNumberFormat="1" applyFont="1" applyFill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2" borderId="3" xfId="0" applyFill="1" applyBorder="1">
      <alignment vertical="center"/>
    </xf>
    <xf numFmtId="0" fontId="0" fillId="3" borderId="7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>
      <alignment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>
      <alignment vertical="center"/>
    </xf>
    <xf numFmtId="0" fontId="0" fillId="2" borderId="15" xfId="0" applyFill="1" applyBorder="1" applyAlignment="1">
      <alignment horizontal="right" vertical="center"/>
    </xf>
    <xf numFmtId="0" fontId="0" fillId="2" borderId="16" xfId="0" applyFill="1" applyBorder="1">
      <alignment vertical="center"/>
    </xf>
    <xf numFmtId="38" fontId="0" fillId="2" borderId="17" xfId="1" applyFont="1" applyFill="1" applyBorder="1">
      <alignment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>
      <alignment vertical="center"/>
    </xf>
    <xf numFmtId="38" fontId="0" fillId="2" borderId="11" xfId="1" applyFont="1" applyFill="1" applyBorder="1">
      <alignment vertical="center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>
      <alignment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7" xfId="0" applyFill="1" applyBorder="1" applyAlignment="1">
      <alignment horizontal="right" vertical="center"/>
    </xf>
    <xf numFmtId="0" fontId="0" fillId="2" borderId="28" xfId="0" applyFill="1" applyBorder="1">
      <alignment vertical="center"/>
    </xf>
    <xf numFmtId="38" fontId="0" fillId="2" borderId="4" xfId="1" applyFont="1" applyFill="1" applyBorder="1" applyProtection="1">
      <alignment vertical="center"/>
    </xf>
    <xf numFmtId="178" fontId="0" fillId="2" borderId="6" xfId="1" applyNumberFormat="1" applyFont="1" applyFill="1" applyBorder="1" applyProtection="1">
      <alignment vertical="center"/>
    </xf>
    <xf numFmtId="38" fontId="0" fillId="2" borderId="6" xfId="1" applyFont="1" applyFill="1" applyBorder="1" applyProtection="1">
      <alignment vertical="center"/>
    </xf>
    <xf numFmtId="38" fontId="0" fillId="3" borderId="8" xfId="1" applyFont="1" applyFill="1" applyBorder="1" applyProtection="1">
      <alignment vertical="center"/>
    </xf>
    <xf numFmtId="178" fontId="0" fillId="2" borderId="0" xfId="1" applyNumberFormat="1" applyFont="1" applyFill="1" applyProtection="1">
      <alignment vertical="center"/>
    </xf>
    <xf numFmtId="0" fontId="0" fillId="2" borderId="0" xfId="0" applyFill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38" fontId="0" fillId="3" borderId="4" xfId="1" applyFont="1" applyFill="1" applyBorder="1" applyAlignment="1" applyProtection="1">
      <alignment horizontal="right" vertical="center"/>
      <protection locked="0"/>
    </xf>
    <xf numFmtId="38" fontId="0" fillId="2" borderId="6" xfId="1" applyFont="1" applyFill="1" applyBorder="1" applyAlignment="1" applyProtection="1">
      <alignment horizontal="center" vertical="center"/>
      <protection locked="0"/>
    </xf>
    <xf numFmtId="176" fontId="0" fillId="2" borderId="6" xfId="1" applyNumberFormat="1" applyFont="1" applyFill="1" applyBorder="1" applyAlignment="1" applyProtection="1">
      <alignment horizontal="center" vertical="center"/>
      <protection locked="0"/>
    </xf>
    <xf numFmtId="176" fontId="0" fillId="2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177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182" fontId="0" fillId="2" borderId="11" xfId="0" applyNumberFormat="1" applyFill="1" applyBorder="1" applyProtection="1">
      <alignment vertical="center"/>
      <protection locked="0"/>
    </xf>
    <xf numFmtId="38" fontId="0" fillId="2" borderId="14" xfId="1" applyFont="1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178" fontId="0" fillId="2" borderId="29" xfId="0" applyNumberFormat="1" applyFill="1" applyBorder="1" applyProtection="1">
      <alignment vertical="center"/>
    </xf>
    <xf numFmtId="38" fontId="0" fillId="2" borderId="23" xfId="1" applyFon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>
      <alignment horizontal="right" vertical="center"/>
    </xf>
    <xf numFmtId="0" fontId="0" fillId="3" borderId="19" xfId="0" applyFill="1" applyBorder="1">
      <alignment vertical="center"/>
    </xf>
    <xf numFmtId="38" fontId="0" fillId="3" borderId="20" xfId="1" applyFont="1" applyFill="1" applyBorder="1">
      <alignment vertical="center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>
      <alignment vertical="center"/>
    </xf>
    <xf numFmtId="38" fontId="0" fillId="3" borderId="17" xfId="1" applyFont="1" applyFill="1" applyBorder="1">
      <alignment vertical="center"/>
    </xf>
    <xf numFmtId="182" fontId="0" fillId="2" borderId="20" xfId="0" applyNumberFormat="1" applyFill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139076</xdr:colOff>
      <xdr:row>0</xdr:row>
      <xdr:rowOff>0</xdr:rowOff>
    </xdr:from>
    <xdr:to>
      <xdr:col>10</xdr:col>
      <xdr:colOff>16249</xdr:colOff>
      <xdr:row>12</xdr:row>
      <xdr:rowOff>19400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EDD064B-5916-6CE0-7A4F-7ED35A569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9851" y="0"/>
          <a:ext cx="5287373" cy="28769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3D79A-A924-4983-8879-34219810A1BC}">
  <dimension ref="A1:T27"/>
  <sheetViews>
    <sheetView tabSelected="1" zoomScale="85" zoomScaleNormal="85" zoomScaleSheetLayoutView="85" workbookViewId="0">
      <selection activeCell="L3" sqref="L3"/>
    </sheetView>
  </sheetViews>
  <sheetFormatPr defaultRowHeight="18.75" x14ac:dyDescent="0.4"/>
  <cols>
    <col min="1" max="1" width="3.25" style="3" customWidth="1"/>
    <col min="2" max="2" width="49.5" customWidth="1"/>
    <col min="3" max="3" width="22.375" style="1" customWidth="1"/>
    <col min="4" max="4" width="3.375" bestFit="1" customWidth="1"/>
    <col min="5" max="5" width="7.25" customWidth="1"/>
    <col min="6" max="6" width="6.875" bestFit="1" customWidth="1"/>
    <col min="7" max="7" width="5.25" bestFit="1" customWidth="1"/>
    <col min="8" max="8" width="51.75" bestFit="1" customWidth="1"/>
    <col min="9" max="9" width="3.5" bestFit="1" customWidth="1"/>
    <col min="10" max="10" width="3.375" bestFit="1" customWidth="1"/>
  </cols>
  <sheetData>
    <row r="1" spans="1:20" x14ac:dyDescent="0.4">
      <c r="A1" s="3" t="s">
        <v>12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0" ht="10.5" customHeight="1" x14ac:dyDescent="0.4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0" x14ac:dyDescent="0.4">
      <c r="B3" s="11" t="s">
        <v>0</v>
      </c>
      <c r="C3" s="40">
        <v>10000000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0" x14ac:dyDescent="0.4">
      <c r="B4" s="5" t="s">
        <v>37</v>
      </c>
      <c r="C4" s="41" t="s">
        <v>30</v>
      </c>
      <c r="D4" s="6" t="s">
        <v>2</v>
      </c>
      <c r="E4" s="3" t="s">
        <v>1</v>
      </c>
      <c r="F4" s="36">
        <f>VLOOKUP(C4,償却率_耐用年数!$C:$D,2,FALSE)</f>
        <v>3.1E-2</v>
      </c>
      <c r="G4" s="3"/>
      <c r="H4" s="3"/>
      <c r="I4" s="3"/>
      <c r="J4" s="3"/>
      <c r="K4" s="3"/>
      <c r="L4" s="3"/>
      <c r="M4" s="3"/>
      <c r="N4" s="3"/>
    </row>
    <row r="5" spans="1:20" x14ac:dyDescent="0.4">
      <c r="B5" s="5" t="s">
        <v>3</v>
      </c>
      <c r="C5" s="42">
        <v>34393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x14ac:dyDescent="0.4">
      <c r="B6" s="8" t="s">
        <v>4</v>
      </c>
      <c r="C6" s="43">
        <v>45197</v>
      </c>
      <c r="D6" s="6" t="s">
        <v>2</v>
      </c>
      <c r="E6" s="3" t="s">
        <v>5</v>
      </c>
      <c r="F6" s="37">
        <f>DATEDIF(C5,C6,"Y")</f>
        <v>29</v>
      </c>
      <c r="G6" s="3" t="s">
        <v>7</v>
      </c>
      <c r="H6" s="3" t="s">
        <v>16</v>
      </c>
      <c r="I6" s="37">
        <f>F6</f>
        <v>29</v>
      </c>
      <c r="J6" s="37" t="s">
        <v>7</v>
      </c>
      <c r="K6" s="3"/>
      <c r="L6" s="3"/>
      <c r="M6" s="3"/>
      <c r="N6" s="3"/>
    </row>
    <row r="7" spans="1:20" x14ac:dyDescent="0.4">
      <c r="B7" s="3"/>
      <c r="C7" s="4"/>
      <c r="D7" s="3"/>
      <c r="E7" s="3" t="s">
        <v>6</v>
      </c>
      <c r="F7" s="37">
        <f>DATEDIF(C5,C6,"YM")</f>
        <v>7</v>
      </c>
      <c r="G7" s="3" t="s">
        <v>8</v>
      </c>
      <c r="H7" s="3" t="s">
        <v>15</v>
      </c>
      <c r="I7" s="37">
        <f>IF(F7&gt;=6,1,0)</f>
        <v>1</v>
      </c>
      <c r="J7" s="37" t="s">
        <v>7</v>
      </c>
      <c r="K7" s="3"/>
      <c r="L7" s="3"/>
      <c r="M7" s="3"/>
      <c r="N7" s="3"/>
    </row>
    <row r="8" spans="1:20" x14ac:dyDescent="0.4">
      <c r="B8" s="3"/>
      <c r="C8" s="4"/>
      <c r="D8" s="3"/>
      <c r="E8" s="3"/>
      <c r="F8" s="3"/>
      <c r="G8" s="3"/>
      <c r="H8" s="3"/>
      <c r="I8" s="38">
        <f>SUM(I6:I7)</f>
        <v>30</v>
      </c>
      <c r="J8" s="39" t="s">
        <v>7</v>
      </c>
      <c r="K8" s="3" t="s">
        <v>9</v>
      </c>
      <c r="L8" s="3"/>
      <c r="M8" s="3"/>
      <c r="N8" s="3"/>
    </row>
    <row r="9" spans="1:20" x14ac:dyDescent="0.4">
      <c r="A9" s="3" t="s">
        <v>13</v>
      </c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s="3" customFormat="1" x14ac:dyDescent="0.4">
      <c r="C10" s="4"/>
    </row>
    <row r="11" spans="1:20" s="3" customFormat="1" x14ac:dyDescent="0.4">
      <c r="B11" s="12" t="s">
        <v>17</v>
      </c>
      <c r="C11" s="32">
        <f>C3*0.9</f>
        <v>9000000</v>
      </c>
    </row>
    <row r="12" spans="1:20" s="3" customFormat="1" x14ac:dyDescent="0.4">
      <c r="B12" s="5" t="s">
        <v>18</v>
      </c>
      <c r="C12" s="33">
        <f>$F$4</f>
        <v>3.1E-2</v>
      </c>
    </row>
    <row r="13" spans="1:20" s="3" customFormat="1" x14ac:dyDescent="0.4">
      <c r="B13" s="5" t="s">
        <v>19</v>
      </c>
      <c r="C13" s="34">
        <f>$I$8</f>
        <v>30</v>
      </c>
    </row>
    <row r="14" spans="1:20" s="3" customFormat="1" x14ac:dyDescent="0.4">
      <c r="B14" s="5" t="s">
        <v>20</v>
      </c>
      <c r="C14" s="34">
        <f>C11*C12*C13</f>
        <v>8370000</v>
      </c>
    </row>
    <row r="15" spans="1:20" s="3" customFormat="1" x14ac:dyDescent="0.4">
      <c r="B15" s="5" t="s">
        <v>21</v>
      </c>
      <c r="C15" s="34">
        <f>C3*95%</f>
        <v>9500000</v>
      </c>
    </row>
    <row r="16" spans="1:20" x14ac:dyDescent="0.4">
      <c r="B16" s="13" t="s">
        <v>22</v>
      </c>
      <c r="C16" s="35">
        <f>MIN(C15,C14)</f>
        <v>8370000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13" s="3" customFormat="1" x14ac:dyDescent="0.4">
      <c r="C17" s="4"/>
    </row>
    <row r="18" spans="1:13" s="3" customFormat="1" x14ac:dyDescent="0.4">
      <c r="A18" s="3" t="s">
        <v>14</v>
      </c>
      <c r="C18" s="4"/>
    </row>
    <row r="19" spans="1:13" s="3" customFormat="1" x14ac:dyDescent="0.4">
      <c r="C19" s="4"/>
    </row>
    <row r="20" spans="1:13" s="3" customFormat="1" x14ac:dyDescent="0.4">
      <c r="B20" s="12" t="s">
        <v>0</v>
      </c>
      <c r="C20" s="32">
        <f>C3</f>
        <v>10000000</v>
      </c>
    </row>
    <row r="21" spans="1:13" s="3" customFormat="1" x14ac:dyDescent="0.4">
      <c r="B21" s="5" t="s">
        <v>10</v>
      </c>
      <c r="C21" s="34">
        <f>C16</f>
        <v>8370000</v>
      </c>
    </row>
    <row r="22" spans="1:13" x14ac:dyDescent="0.4">
      <c r="B22" s="13" t="s">
        <v>11</v>
      </c>
      <c r="C22" s="35">
        <f>C20-C21</f>
        <v>1630000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4">
      <c r="B23" t="s">
        <v>23</v>
      </c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4"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4">
      <c r="B25" s="3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4">
      <c r="B26" s="3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4"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heetProtection sheet="1" objects="1" scenarios="1" formatCells="0" formatColumns="0" formatRows="0" insertColumns="0" insertRows="0" deleteColumns="0" deleteRows="0"/>
  <phoneticPr fontId="2"/>
  <pageMargins left="0.70866141732283472" right="0.70866141732283472" top="0.74803149606299213" bottom="0.74803149606299213" header="0.31496062992125984" footer="0.31496062992125984"/>
  <pageSetup paperSize="9" scale="99" fitToWidth="3" orientation="landscape" horizontalDpi="300" verticalDpi="300" r:id="rId1"/>
  <colBreaks count="1" manualBreakCount="1">
    <brk id="3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D9492E-2E48-4DD6-BCF8-13102215C6C3}">
          <x14:formula1>
            <xm:f>償却率_耐用年数!$C$3:$C$9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53F47-1B21-4984-9201-37CD2396C5AB}">
  <dimension ref="A1:N20"/>
  <sheetViews>
    <sheetView zoomScaleNormal="100" workbookViewId="0">
      <selection activeCell="A7" sqref="A7"/>
    </sheetView>
  </sheetViews>
  <sheetFormatPr defaultRowHeight="18.75" x14ac:dyDescent="0.4"/>
  <cols>
    <col min="1" max="1" width="3.375" style="3" customWidth="1"/>
    <col min="2" max="2" width="3.375" style="3" bestFit="1" customWidth="1"/>
    <col min="3" max="3" width="33.625" style="3" customWidth="1"/>
    <col min="4" max="4" width="17.75" style="3" bestFit="1" customWidth="1"/>
    <col min="5" max="6" width="9" style="3"/>
    <col min="7" max="7" width="5.25" style="3" customWidth="1"/>
    <col min="8" max="8" width="5.25" style="3" bestFit="1" customWidth="1"/>
    <col min="9" max="9" width="56.75" bestFit="1" customWidth="1"/>
    <col min="11" max="11" width="4" customWidth="1"/>
  </cols>
  <sheetData>
    <row r="1" spans="1:14" x14ac:dyDescent="0.4">
      <c r="A1" s="3" t="s">
        <v>39</v>
      </c>
    </row>
    <row r="3" spans="1:14" x14ac:dyDescent="0.4">
      <c r="A3" s="14"/>
      <c r="B3" s="15" t="s">
        <v>40</v>
      </c>
      <c r="C3" s="16" t="s">
        <v>26</v>
      </c>
      <c r="D3" s="51">
        <v>32570</v>
      </c>
    </row>
    <row r="4" spans="1:14" x14ac:dyDescent="0.4">
      <c r="A4" s="14"/>
      <c r="B4" s="17" t="s">
        <v>41</v>
      </c>
      <c r="C4" s="18" t="s">
        <v>54</v>
      </c>
      <c r="D4" s="52">
        <v>123100</v>
      </c>
      <c r="E4" s="3" t="s">
        <v>56</v>
      </c>
    </row>
    <row r="5" spans="1:14" x14ac:dyDescent="0.4">
      <c r="A5" s="14"/>
      <c r="B5" s="17" t="s">
        <v>42</v>
      </c>
      <c r="C5" s="18" t="s">
        <v>55</v>
      </c>
      <c r="D5" s="53">
        <v>200</v>
      </c>
    </row>
    <row r="6" spans="1:14" x14ac:dyDescent="0.4">
      <c r="A6" s="14"/>
      <c r="B6" s="59" t="s">
        <v>43</v>
      </c>
      <c r="C6" s="60" t="s">
        <v>44</v>
      </c>
      <c r="D6" s="61">
        <f>D4*D5</f>
        <v>24620000</v>
      </c>
    </row>
    <row r="7" spans="1:14" x14ac:dyDescent="0.4">
      <c r="D7" s="4"/>
    </row>
    <row r="8" spans="1:14" x14ac:dyDescent="0.4">
      <c r="A8" s="3" t="s">
        <v>27</v>
      </c>
    </row>
    <row r="10" spans="1:14" x14ac:dyDescent="0.4">
      <c r="A10" s="14"/>
      <c r="B10" s="22" t="s">
        <v>45</v>
      </c>
      <c r="C10" s="23" t="s">
        <v>28</v>
      </c>
      <c r="D10" s="62">
        <v>34304</v>
      </c>
    </row>
    <row r="11" spans="1:14" x14ac:dyDescent="0.4">
      <c r="A11" s="14"/>
      <c r="B11" s="14"/>
    </row>
    <row r="12" spans="1:14" x14ac:dyDescent="0.4">
      <c r="A12" s="14"/>
      <c r="B12" s="25" t="s">
        <v>46</v>
      </c>
      <c r="C12" s="26" t="s">
        <v>37</v>
      </c>
      <c r="D12" s="55" t="s">
        <v>30</v>
      </c>
      <c r="E12" s="6" t="s">
        <v>2</v>
      </c>
      <c r="F12" s="3" t="s">
        <v>1</v>
      </c>
      <c r="G12" s="7">
        <f>VLOOKUP(D12,償却率_耐用年数!$C:$D,2,FALSE)</f>
        <v>3.1E-2</v>
      </c>
    </row>
    <row r="13" spans="1:14" x14ac:dyDescent="0.4">
      <c r="A13" s="14"/>
      <c r="B13" s="30"/>
      <c r="C13" s="31"/>
      <c r="D13" s="54">
        <f>G12</f>
        <v>3.1E-2</v>
      </c>
      <c r="E13" s="6"/>
      <c r="G13" s="7"/>
    </row>
    <row r="14" spans="1:14" x14ac:dyDescent="0.4">
      <c r="A14" s="14"/>
      <c r="B14" s="27" t="s">
        <v>47</v>
      </c>
      <c r="C14" s="28" t="s">
        <v>38</v>
      </c>
      <c r="D14" s="29">
        <f>J17</f>
        <v>5</v>
      </c>
      <c r="F14" s="3" t="s">
        <v>5</v>
      </c>
      <c r="G14" s="3">
        <f>DATEDIF(D3,D10,"Y")</f>
        <v>4</v>
      </c>
      <c r="H14" s="3" t="s">
        <v>7</v>
      </c>
      <c r="I14" s="3" t="s">
        <v>16</v>
      </c>
      <c r="J14" s="3">
        <f>G14</f>
        <v>4</v>
      </c>
      <c r="K14" s="3" t="s">
        <v>7</v>
      </c>
      <c r="L14" s="3"/>
      <c r="M14" s="3"/>
      <c r="N14" s="3"/>
    </row>
    <row r="15" spans="1:14" x14ac:dyDescent="0.4">
      <c r="A15" s="14"/>
      <c r="B15" s="14"/>
      <c r="F15" s="3" t="s">
        <v>6</v>
      </c>
      <c r="G15" s="3">
        <f>DATEDIF(D3,D10,"YM")</f>
        <v>8</v>
      </c>
      <c r="H15" s="3" t="s">
        <v>8</v>
      </c>
      <c r="I15" s="3" t="s">
        <v>15</v>
      </c>
      <c r="J15" s="3">
        <f>IF(G15&gt;=6,1,0)</f>
        <v>1</v>
      </c>
      <c r="K15" s="3" t="s">
        <v>7</v>
      </c>
      <c r="L15" s="3"/>
      <c r="M15" s="3"/>
      <c r="N15" s="3"/>
    </row>
    <row r="16" spans="1:14" x14ac:dyDescent="0.4">
      <c r="A16" s="14"/>
      <c r="B16" s="15" t="s">
        <v>48</v>
      </c>
      <c r="C16" s="16" t="s">
        <v>51</v>
      </c>
      <c r="D16" s="24">
        <f>INT(D6*0.9)</f>
        <v>22158000</v>
      </c>
      <c r="I16" s="3"/>
      <c r="J16" s="3"/>
      <c r="K16" s="3"/>
      <c r="L16" s="3"/>
      <c r="M16" s="3"/>
      <c r="N16" s="3"/>
    </row>
    <row r="17" spans="1:14" x14ac:dyDescent="0.4">
      <c r="A17" s="14"/>
      <c r="B17" s="19" t="s">
        <v>49</v>
      </c>
      <c r="C17" s="20" t="s">
        <v>52</v>
      </c>
      <c r="D17" s="21">
        <f>INT(D16*G12*D14)</f>
        <v>3434490</v>
      </c>
      <c r="I17" s="3"/>
      <c r="J17" s="9">
        <f>SUM(J14:J15)</f>
        <v>5</v>
      </c>
      <c r="K17" s="10" t="s">
        <v>7</v>
      </c>
      <c r="L17" s="3" t="s">
        <v>9</v>
      </c>
      <c r="M17" s="3"/>
      <c r="N17" s="3"/>
    </row>
    <row r="18" spans="1:14" x14ac:dyDescent="0.4">
      <c r="A18" s="14"/>
      <c r="B18" s="14"/>
      <c r="D18" s="4"/>
      <c r="I18" s="3"/>
      <c r="J18" s="3"/>
      <c r="K18" s="3"/>
      <c r="L18" s="3"/>
      <c r="M18" s="3"/>
      <c r="N18" s="3"/>
    </row>
    <row r="19" spans="1:14" x14ac:dyDescent="0.4">
      <c r="A19" s="14"/>
      <c r="B19" s="56" t="s">
        <v>50</v>
      </c>
      <c r="C19" s="57" t="s">
        <v>53</v>
      </c>
      <c r="D19" s="58">
        <f>D6-D17</f>
        <v>21185510</v>
      </c>
    </row>
    <row r="20" spans="1:14" x14ac:dyDescent="0.4">
      <c r="D20" s="4"/>
    </row>
  </sheetData>
  <sheetProtection sheet="1" objects="1" scenarios="1" formatCells="0" formatColumns="0" formatRows="0" insertColumns="0" insertRows="0" deleteColumns="0" deleteRows="0"/>
  <phoneticPr fontId="2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D7F9F3-FD5F-4B18-9F44-5E91ABF326D0}">
          <x14:formula1>
            <xm:f>償却率_耐用年数!$C$3:$C$9</xm:f>
          </x14:formula1>
          <xm:sqref>D12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EDB6-AE2E-42E0-AE34-D6191D426B49}">
  <dimension ref="C2:H9"/>
  <sheetViews>
    <sheetView workbookViewId="0">
      <selection activeCell="D3" sqref="D3:D9"/>
    </sheetView>
  </sheetViews>
  <sheetFormatPr defaultRowHeight="18.75" x14ac:dyDescent="0.4"/>
  <cols>
    <col min="3" max="3" width="44.625" customWidth="1"/>
  </cols>
  <sheetData>
    <row r="2" spans="3:8" x14ac:dyDescent="0.4">
      <c r="C2" s="44" t="s">
        <v>29</v>
      </c>
      <c r="D2" s="45" t="s">
        <v>24</v>
      </c>
      <c r="F2" t="s">
        <v>25</v>
      </c>
    </row>
    <row r="3" spans="3:8" x14ac:dyDescent="0.4">
      <c r="C3" s="46" t="s">
        <v>30</v>
      </c>
      <c r="D3" s="47">
        <v>3.1E-2</v>
      </c>
      <c r="F3">
        <v>22</v>
      </c>
      <c r="G3">
        <f t="shared" ref="G3:G9" si="0">F3*1.5</f>
        <v>33</v>
      </c>
      <c r="H3" s="2">
        <v>4.5999999999999999E-2</v>
      </c>
    </row>
    <row r="4" spans="3:8" x14ac:dyDescent="0.4">
      <c r="C4" s="46" t="s">
        <v>31</v>
      </c>
      <c r="D4" s="47">
        <v>3.4000000000000002E-2</v>
      </c>
      <c r="F4">
        <v>20</v>
      </c>
      <c r="G4">
        <f t="shared" si="0"/>
        <v>30</v>
      </c>
      <c r="H4" s="2">
        <v>0.05</v>
      </c>
    </row>
    <row r="5" spans="3:8" x14ac:dyDescent="0.4">
      <c r="C5" s="46" t="s">
        <v>32</v>
      </c>
      <c r="D5" s="47">
        <v>1.4999999999999999E-2</v>
      </c>
      <c r="F5">
        <v>47</v>
      </c>
      <c r="G5">
        <f t="shared" si="0"/>
        <v>70.5</v>
      </c>
      <c r="H5" s="2">
        <v>2.1999999999999999E-2</v>
      </c>
    </row>
    <row r="6" spans="3:8" x14ac:dyDescent="0.4">
      <c r="C6" s="46" t="s">
        <v>34</v>
      </c>
      <c r="D6" s="47">
        <v>3.5999999999999997E-2</v>
      </c>
      <c r="F6">
        <v>19</v>
      </c>
      <c r="G6">
        <f t="shared" si="0"/>
        <v>28.5</v>
      </c>
      <c r="H6" s="2">
        <v>5.2999999999999999E-2</v>
      </c>
    </row>
    <row r="7" spans="3:8" x14ac:dyDescent="0.4">
      <c r="C7" s="46" t="s">
        <v>33</v>
      </c>
      <c r="D7" s="47">
        <v>2.5000000000000001E-2</v>
      </c>
      <c r="F7">
        <v>27</v>
      </c>
      <c r="G7">
        <f t="shared" si="0"/>
        <v>40.5</v>
      </c>
      <c r="H7" s="2">
        <v>3.7999999999999999E-2</v>
      </c>
    </row>
    <row r="8" spans="3:8" x14ac:dyDescent="0.4">
      <c r="C8" s="46" t="s">
        <v>35</v>
      </c>
      <c r="D8" s="48">
        <v>0.02</v>
      </c>
      <c r="F8">
        <v>34</v>
      </c>
      <c r="G8">
        <f t="shared" si="0"/>
        <v>51</v>
      </c>
      <c r="H8" s="2">
        <v>0.03</v>
      </c>
    </row>
    <row r="9" spans="3:8" x14ac:dyDescent="0.4">
      <c r="C9" s="49" t="s">
        <v>36</v>
      </c>
      <c r="D9" s="50">
        <v>1.4999999999999999E-2</v>
      </c>
      <c r="F9">
        <v>47</v>
      </c>
      <c r="G9">
        <f t="shared" si="0"/>
        <v>70.5</v>
      </c>
      <c r="H9" s="2">
        <v>2.1999999999999999E-2</v>
      </c>
    </row>
  </sheetData>
  <sheetProtection sheet="1" objects="1" scenarios="1"/>
  <phoneticPr fontId="2"/>
  <pageMargins left="0.7" right="0.7" top="0.75" bottom="0.75" header="0.3" footer="0.3"/>
  <pageSetup paperSize="9" orientation="portrait" horizontalDpi="300" verticalDpi="3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減価償却費計算</vt:lpstr>
      <vt:lpstr>標準的な建築価額</vt:lpstr>
      <vt:lpstr>償却率_耐用年数</vt:lpstr>
      <vt:lpstr>減価償却費計算!Print_Area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友野祐司</dc:creator>
  <cp:lastModifiedBy>祐司 友野</cp:lastModifiedBy>
  <cp:lastPrinted>2022-06-26T00:03:42Z</cp:lastPrinted>
  <dcterms:created xsi:type="dcterms:W3CDTF">2022-06-25T23:18:41Z</dcterms:created>
  <dcterms:modified xsi:type="dcterms:W3CDTF">2023-09-13T22:46:30Z</dcterms:modified>
</cp:coreProperties>
</file>